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gg-jne.CONSTRUCTION2\Desktop\Teaching\Teaching 2016-2017\VTAF01\Labs\Lab2\"/>
    </mc:Choice>
  </mc:AlternateContent>
  <bookViews>
    <workbookView xWindow="480" yWindow="105" windowWidth="15180" windowHeight="9345"/>
  </bookViews>
  <sheets>
    <sheet name="Impact Sound Insulation" sheetId="2" r:id="rId1"/>
  </sheets>
  <calcPr calcId="152511"/>
</workbook>
</file>

<file path=xl/calcChain.xml><?xml version="1.0" encoding="utf-8"?>
<calcChain xmlns="http://schemas.openxmlformats.org/spreadsheetml/2006/main">
  <c r="L20" i="2" l="1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E6" i="2" l="1"/>
  <c r="E20" i="2"/>
  <c r="F20" i="2" s="1"/>
  <c r="E19" i="2"/>
  <c r="E18" i="2"/>
  <c r="F18" i="2" s="1"/>
  <c r="E17" i="2"/>
  <c r="E16" i="2"/>
  <c r="F16" i="2" s="1"/>
  <c r="E15" i="2"/>
  <c r="E14" i="2"/>
  <c r="F14" i="2" s="1"/>
  <c r="E13" i="2"/>
  <c r="E12" i="2"/>
  <c r="F12" i="2" s="1"/>
  <c r="E11" i="2"/>
  <c r="E10" i="2"/>
  <c r="F10" i="2" s="1"/>
  <c r="E9" i="2"/>
  <c r="E8" i="2"/>
  <c r="F8" i="2" s="1"/>
  <c r="E7" i="2"/>
  <c r="E5" i="2"/>
  <c r="F5" i="2" s="1"/>
  <c r="F6" i="2" l="1"/>
  <c r="G6" i="2" s="1"/>
  <c r="F19" i="2"/>
  <c r="G19" i="2" s="1"/>
  <c r="F15" i="2"/>
  <c r="G15" i="2" s="1"/>
  <c r="F11" i="2"/>
  <c r="G11" i="2" s="1"/>
  <c r="F7" i="2"/>
  <c r="G7" i="2" s="1"/>
  <c r="F17" i="2"/>
  <c r="G17" i="2" s="1"/>
  <c r="F13" i="2"/>
  <c r="G13" i="2" s="1"/>
  <c r="F9" i="2"/>
  <c r="G9" i="2" s="1"/>
  <c r="G10" i="2"/>
  <c r="G14" i="2"/>
  <c r="G18" i="2"/>
  <c r="G8" i="2"/>
  <c r="G12" i="2"/>
  <c r="G16" i="2"/>
  <c r="G20" i="2"/>
  <c r="G5" i="2"/>
  <c r="F26" i="2"/>
  <c r="L23" i="2" s="1"/>
  <c r="G23" i="2" l="1"/>
</calcChain>
</file>

<file path=xl/sharedStrings.xml><?xml version="1.0" encoding="utf-8"?>
<sst xmlns="http://schemas.openxmlformats.org/spreadsheetml/2006/main" count="13" uniqueCount="13">
  <si>
    <t>Sum of unfavourable deviations (must be maximal while not exceeding 32 dB)</t>
  </si>
  <si>
    <t>Frequency [Hz]</t>
  </si>
  <si>
    <t>Reference [dB]</t>
  </si>
  <si>
    <t>Shifted Ref. [dB]</t>
  </si>
  <si>
    <t>Deviations [dB]</t>
  </si>
  <si>
    <t>Unfavourable Deviations [dB]</t>
  </si>
  <si>
    <t>Ln' / Ln [dB]</t>
  </si>
  <si>
    <t>L'nw / Lnw</t>
  </si>
  <si>
    <t>Downward Shift [dB]</t>
  </si>
  <si>
    <t>Freq</t>
  </si>
  <si>
    <t>Ci,50-2500</t>
  </si>
  <si>
    <t>Sum(A)</t>
  </si>
  <si>
    <t>A=10^(Ln,i/10)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</si>
</sst>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11" fontId="0" fillId="0" borderId="1" xfId="0" applyNumberFormat="1" applyBorder="1"/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1" fontId="2" fillId="3" borderId="1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L'n(f) / Ln(f)</c:v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Insulation'!$C$2:$C$22</c:f>
              <c:numCache>
                <c:formatCode>General</c:formatCode>
                <c:ptCount val="21"/>
                <c:pt idx="0">
                  <c:v>60.1</c:v>
                </c:pt>
                <c:pt idx="1">
                  <c:v>55.9</c:v>
                </c:pt>
                <c:pt idx="2">
                  <c:v>61</c:v>
                </c:pt>
                <c:pt idx="3">
                  <c:v>66.7</c:v>
                </c:pt>
                <c:pt idx="4">
                  <c:v>63.8</c:v>
                </c:pt>
                <c:pt idx="5">
                  <c:v>63.9</c:v>
                </c:pt>
                <c:pt idx="6">
                  <c:v>63.4</c:v>
                </c:pt>
                <c:pt idx="7">
                  <c:v>60.4</c:v>
                </c:pt>
                <c:pt idx="8">
                  <c:v>56.5</c:v>
                </c:pt>
                <c:pt idx="9">
                  <c:v>52.8</c:v>
                </c:pt>
                <c:pt idx="10">
                  <c:v>47.5</c:v>
                </c:pt>
                <c:pt idx="11">
                  <c:v>48.3</c:v>
                </c:pt>
                <c:pt idx="12">
                  <c:v>52</c:v>
                </c:pt>
                <c:pt idx="13">
                  <c:v>50.7</c:v>
                </c:pt>
                <c:pt idx="14">
                  <c:v>48.9</c:v>
                </c:pt>
                <c:pt idx="15">
                  <c:v>45.7</c:v>
                </c:pt>
                <c:pt idx="16">
                  <c:v>44.3</c:v>
                </c:pt>
                <c:pt idx="17">
                  <c:v>40.9</c:v>
                </c:pt>
                <c:pt idx="18">
                  <c:v>40.799999999999997</c:v>
                </c:pt>
                <c:pt idx="19">
                  <c:v>35.4</c:v>
                </c:pt>
                <c:pt idx="20">
                  <c:v>26.6</c:v>
                </c:pt>
              </c:numCache>
            </c:numRef>
          </c:val>
          <c:smooth val="0"/>
        </c:ser>
        <c:ser>
          <c:idx val="1"/>
          <c:order val="1"/>
          <c:tx>
            <c:v>Reference ISO curve</c:v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Insulation'!$D$2:$D$22</c:f>
              <c:numCache>
                <c:formatCode>General</c:formatCode>
                <c:ptCount val="21"/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61</c:v>
                </c:pt>
                <c:pt idx="10">
                  <c:v>60</c:v>
                </c:pt>
                <c:pt idx="11">
                  <c:v>59</c:v>
                </c:pt>
                <c:pt idx="12">
                  <c:v>58</c:v>
                </c:pt>
                <c:pt idx="13">
                  <c:v>57</c:v>
                </c:pt>
                <c:pt idx="14">
                  <c:v>54</c:v>
                </c:pt>
                <c:pt idx="15">
                  <c:v>51</c:v>
                </c:pt>
                <c:pt idx="16">
                  <c:v>48</c:v>
                </c:pt>
                <c:pt idx="17">
                  <c:v>45</c:v>
                </c:pt>
                <c:pt idx="18">
                  <c:v>42</c:v>
                </c:pt>
              </c:numCache>
            </c:numRef>
          </c:val>
          <c:smooth val="0"/>
        </c:ser>
        <c:ser>
          <c:idx val="2"/>
          <c:order val="2"/>
          <c:tx>
            <c:v>Shifted reference ISO curve</c:v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'Impact Sound Insulation'!$B$2:$B$22</c:f>
              <c:numCache>
                <c:formatCode>General</c:formatCode>
                <c:ptCount val="21"/>
                <c:pt idx="0">
                  <c:v>50</c:v>
                </c:pt>
                <c:pt idx="1">
                  <c:v>63</c:v>
                </c:pt>
                <c:pt idx="2">
                  <c:v>80</c:v>
                </c:pt>
                <c:pt idx="3">
                  <c:v>100</c:v>
                </c:pt>
                <c:pt idx="4">
                  <c:v>125</c:v>
                </c:pt>
                <c:pt idx="5">
                  <c:v>160</c:v>
                </c:pt>
                <c:pt idx="6">
                  <c:v>200</c:v>
                </c:pt>
                <c:pt idx="7">
                  <c:v>250</c:v>
                </c:pt>
                <c:pt idx="8">
                  <c:v>315</c:v>
                </c:pt>
                <c:pt idx="9">
                  <c:v>400</c:v>
                </c:pt>
                <c:pt idx="10">
                  <c:v>500</c:v>
                </c:pt>
                <c:pt idx="11">
                  <c:v>630</c:v>
                </c:pt>
                <c:pt idx="12">
                  <c:v>800</c:v>
                </c:pt>
                <c:pt idx="13">
                  <c:v>1000</c:v>
                </c:pt>
                <c:pt idx="14">
                  <c:v>1250</c:v>
                </c:pt>
                <c:pt idx="15">
                  <c:v>1600</c:v>
                </c:pt>
                <c:pt idx="16">
                  <c:v>2000</c:v>
                </c:pt>
                <c:pt idx="17">
                  <c:v>2500</c:v>
                </c:pt>
                <c:pt idx="18">
                  <c:v>3150</c:v>
                </c:pt>
                <c:pt idx="19">
                  <c:v>4000</c:v>
                </c:pt>
                <c:pt idx="20">
                  <c:v>5000</c:v>
                </c:pt>
              </c:numCache>
            </c:numRef>
          </c:cat>
          <c:val>
            <c:numRef>
              <c:f>'Impact Sound Insulation'!$E$2:$E$22</c:f>
              <c:numCache>
                <c:formatCode>General</c:formatCode>
                <c:ptCount val="21"/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42</c:v>
                </c:pt>
                <c:pt idx="15">
                  <c:v>39</c:v>
                </c:pt>
                <c:pt idx="16">
                  <c:v>36</c:v>
                </c:pt>
                <c:pt idx="17">
                  <c:v>33</c:v>
                </c:pt>
                <c:pt idx="18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06872"/>
        <c:axId val="239504912"/>
      </c:lineChart>
      <c:catAx>
        <c:axId val="2395068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Frequency [dB]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/>
        </c:spPr>
        <c:txPr>
          <a:bodyPr rot="-2700000"/>
          <a:lstStyle/>
          <a:p>
            <a:pPr>
              <a:defRPr>
                <a:solidFill>
                  <a:schemeClr val="tx1"/>
                </a:solidFill>
              </a:defRPr>
            </a:pPr>
            <a:endParaRPr lang="sv-SE"/>
          </a:p>
        </c:txPr>
        <c:crossAx val="239504912"/>
        <c:crosses val="autoZero"/>
        <c:auto val="1"/>
        <c:lblAlgn val="ctr"/>
        <c:lblOffset val="100"/>
        <c:noMultiLvlLbl val="0"/>
      </c:catAx>
      <c:valAx>
        <c:axId val="239504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 sz="1200" b="0"/>
                  <a:t>L'n / Ln [dB]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95068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657224</xdr:colOff>
      <xdr:row>27</xdr:row>
      <xdr:rowOff>114299</xdr:rowOff>
    </xdr:from>
    <xdr:to>
      <xdr:col>7</xdr:col>
      <xdr:colOff>314324</xdr:colOff>
      <xdr:row>54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590550</xdr:colOff>
          <xdr:row>23</xdr:row>
          <xdr:rowOff>190500</xdr:rowOff>
        </xdr:from>
        <xdr:to>
          <xdr:col>13</xdr:col>
          <xdr:colOff>590550</xdr:colOff>
          <xdr:row>24</xdr:row>
          <xdr:rowOff>28575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E17" sqref="E17"/>
    </sheetView>
  </sheetViews>
  <sheetFormatPr defaultColWidth="11.42578125" defaultRowHeight="12.75" x14ac:dyDescent="0.2"/>
  <cols>
    <col min="2" max="2" width="15" customWidth="1"/>
    <col min="3" max="3" width="18" customWidth="1"/>
    <col min="4" max="4" width="19.5703125" customWidth="1"/>
    <col min="5" max="5" width="18" bestFit="1" customWidth="1"/>
    <col min="6" max="6" width="15" customWidth="1"/>
    <col min="7" max="7" width="17.5703125" customWidth="1"/>
    <col min="12" max="12" width="12.85546875" customWidth="1"/>
  </cols>
  <sheetData>
    <row r="1" spans="1:12" ht="25.5" x14ac:dyDescent="0.2">
      <c r="A1" s="3"/>
      <c r="B1" s="1" t="s">
        <v>1</v>
      </c>
      <c r="C1" s="13" t="s">
        <v>6</v>
      </c>
      <c r="D1" s="10" t="s">
        <v>2</v>
      </c>
      <c r="E1" s="12" t="s">
        <v>3</v>
      </c>
      <c r="F1" s="1" t="s">
        <v>4</v>
      </c>
      <c r="G1" s="2" t="s">
        <v>5</v>
      </c>
      <c r="K1" s="11" t="s">
        <v>9</v>
      </c>
      <c r="L1" s="11" t="s">
        <v>12</v>
      </c>
    </row>
    <row r="2" spans="1:12" x14ac:dyDescent="0.2">
      <c r="A2" s="3"/>
      <c r="B2" s="9">
        <v>50</v>
      </c>
      <c r="C2" s="14">
        <v>60.1</v>
      </c>
      <c r="D2" s="1"/>
      <c r="E2" s="1"/>
      <c r="F2" s="1"/>
      <c r="G2" s="2"/>
      <c r="K2" s="8">
        <v>50</v>
      </c>
      <c r="L2" s="5">
        <f>10^(C2/10)</f>
        <v>1023292.9922807553</v>
      </c>
    </row>
    <row r="3" spans="1:12" x14ac:dyDescent="0.2">
      <c r="A3" s="3"/>
      <c r="B3" s="9">
        <v>63</v>
      </c>
      <c r="C3" s="14">
        <v>55.9</v>
      </c>
      <c r="D3" s="1"/>
      <c r="E3" s="1"/>
      <c r="F3" s="1"/>
      <c r="G3" s="2"/>
      <c r="K3" s="8">
        <v>63</v>
      </c>
      <c r="L3" s="5">
        <f t="shared" ref="L3:L19" si="0">10^(C3/10)</f>
        <v>389045.14499428123</v>
      </c>
    </row>
    <row r="4" spans="1:12" x14ac:dyDescent="0.2">
      <c r="A4" s="3"/>
      <c r="B4" s="9">
        <v>80</v>
      </c>
      <c r="C4" s="14">
        <v>61</v>
      </c>
      <c r="D4" s="1"/>
      <c r="E4" s="1"/>
      <c r="F4" s="1"/>
      <c r="G4" s="2"/>
      <c r="K4" s="8">
        <v>80</v>
      </c>
      <c r="L4" s="5">
        <f t="shared" si="0"/>
        <v>1258925.4117941677</v>
      </c>
    </row>
    <row r="5" spans="1:12" x14ac:dyDescent="0.2">
      <c r="A5" s="3"/>
      <c r="B5" s="4">
        <v>100</v>
      </c>
      <c r="C5" s="15">
        <v>66.7</v>
      </c>
      <c r="D5" s="17">
        <v>62</v>
      </c>
      <c r="E5" s="18">
        <f>D5-$E$23</f>
        <v>50</v>
      </c>
      <c r="F5" s="4">
        <f>-E5+C5</f>
        <v>16.700000000000003</v>
      </c>
      <c r="G5" s="7">
        <f>IF(F5&gt;0,F5,0)</f>
        <v>16.700000000000003</v>
      </c>
      <c r="K5" s="4">
        <v>100</v>
      </c>
      <c r="L5" s="5">
        <f t="shared" si="0"/>
        <v>4677351.4128719913</v>
      </c>
    </row>
    <row r="6" spans="1:12" x14ac:dyDescent="0.2">
      <c r="A6" s="3"/>
      <c r="B6" s="4">
        <v>125</v>
      </c>
      <c r="C6" s="16">
        <v>63.8</v>
      </c>
      <c r="D6" s="17">
        <v>62</v>
      </c>
      <c r="E6" s="18">
        <f>D6-$E$23</f>
        <v>50</v>
      </c>
      <c r="F6" s="4">
        <f t="shared" ref="F6:F20" si="1">-E6+C6</f>
        <v>13.799999999999997</v>
      </c>
      <c r="G6" s="4">
        <f>IF(F6&gt;0,F6,0)</f>
        <v>13.799999999999997</v>
      </c>
      <c r="K6" s="4">
        <v>125</v>
      </c>
      <c r="L6" s="5">
        <f t="shared" si="0"/>
        <v>2398832.9190194933</v>
      </c>
    </row>
    <row r="7" spans="1:12" x14ac:dyDescent="0.2">
      <c r="A7" s="3"/>
      <c r="B7" s="4">
        <v>160</v>
      </c>
      <c r="C7" s="16">
        <v>63.9</v>
      </c>
      <c r="D7" s="17">
        <v>62</v>
      </c>
      <c r="E7" s="18">
        <f t="shared" ref="E7:E20" si="2">D7-$E$23</f>
        <v>50</v>
      </c>
      <c r="F7" s="4">
        <f t="shared" si="1"/>
        <v>13.899999999999999</v>
      </c>
      <c r="G7" s="4">
        <f t="shared" ref="G7:G20" si="3">IF(F7&gt;0,F7,0)</f>
        <v>13.899999999999999</v>
      </c>
      <c r="K7" s="4">
        <v>160</v>
      </c>
      <c r="L7" s="5">
        <f t="shared" si="0"/>
        <v>2454708.915685033</v>
      </c>
    </row>
    <row r="8" spans="1:12" x14ac:dyDescent="0.2">
      <c r="A8" s="3"/>
      <c r="B8" s="4">
        <v>200</v>
      </c>
      <c r="C8" s="16">
        <v>63.4</v>
      </c>
      <c r="D8" s="17">
        <v>62</v>
      </c>
      <c r="E8" s="18">
        <f t="shared" si="2"/>
        <v>50</v>
      </c>
      <c r="F8" s="4">
        <f t="shared" si="1"/>
        <v>13.399999999999999</v>
      </c>
      <c r="G8" s="4">
        <f t="shared" si="3"/>
        <v>13.399999999999999</v>
      </c>
      <c r="K8" s="4">
        <v>200</v>
      </c>
      <c r="L8" s="5">
        <f t="shared" si="0"/>
        <v>2187761.6239495561</v>
      </c>
    </row>
    <row r="9" spans="1:12" x14ac:dyDescent="0.2">
      <c r="A9" s="3"/>
      <c r="B9" s="4">
        <v>250</v>
      </c>
      <c r="C9" s="16">
        <v>60.4</v>
      </c>
      <c r="D9" s="17">
        <v>62</v>
      </c>
      <c r="E9" s="18">
        <f t="shared" si="2"/>
        <v>50</v>
      </c>
      <c r="F9" s="4">
        <f t="shared" si="1"/>
        <v>10.399999999999999</v>
      </c>
      <c r="G9" s="4">
        <f t="shared" si="3"/>
        <v>10.399999999999999</v>
      </c>
      <c r="K9" s="4">
        <v>250</v>
      </c>
      <c r="L9" s="5">
        <f t="shared" si="0"/>
        <v>1096478.196143186</v>
      </c>
    </row>
    <row r="10" spans="1:12" x14ac:dyDescent="0.2">
      <c r="A10" s="3"/>
      <c r="B10" s="4">
        <v>315</v>
      </c>
      <c r="C10" s="16">
        <v>56.5</v>
      </c>
      <c r="D10" s="17">
        <v>62</v>
      </c>
      <c r="E10" s="18">
        <f t="shared" si="2"/>
        <v>50</v>
      </c>
      <c r="F10" s="4">
        <f t="shared" si="1"/>
        <v>6.5</v>
      </c>
      <c r="G10" s="4">
        <f t="shared" si="3"/>
        <v>6.5</v>
      </c>
      <c r="K10" s="4">
        <v>315</v>
      </c>
      <c r="L10" s="5">
        <f t="shared" si="0"/>
        <v>446683.59215096442</v>
      </c>
    </row>
    <row r="11" spans="1:12" x14ac:dyDescent="0.2">
      <c r="A11" s="3"/>
      <c r="B11" s="4">
        <v>400</v>
      </c>
      <c r="C11" s="16">
        <v>52.8</v>
      </c>
      <c r="D11" s="17">
        <v>61</v>
      </c>
      <c r="E11" s="18">
        <f t="shared" si="2"/>
        <v>49</v>
      </c>
      <c r="F11" s="4">
        <f t="shared" si="1"/>
        <v>3.7999999999999972</v>
      </c>
      <c r="G11" s="4">
        <f t="shared" si="3"/>
        <v>3.7999999999999972</v>
      </c>
      <c r="K11" s="4">
        <v>400</v>
      </c>
      <c r="L11" s="5">
        <f t="shared" si="0"/>
        <v>190546.0717963246</v>
      </c>
    </row>
    <row r="12" spans="1:12" x14ac:dyDescent="0.2">
      <c r="A12" s="3"/>
      <c r="B12" s="4">
        <v>500</v>
      </c>
      <c r="C12" s="16">
        <v>47.5</v>
      </c>
      <c r="D12" s="17">
        <v>60</v>
      </c>
      <c r="E12" s="19">
        <f t="shared" si="2"/>
        <v>48</v>
      </c>
      <c r="F12" s="4">
        <f t="shared" si="1"/>
        <v>-0.5</v>
      </c>
      <c r="G12" s="4">
        <f t="shared" si="3"/>
        <v>0</v>
      </c>
      <c r="K12" s="4">
        <v>500</v>
      </c>
      <c r="L12" s="5">
        <f t="shared" si="0"/>
        <v>56234.132519034953</v>
      </c>
    </row>
    <row r="13" spans="1:12" x14ac:dyDescent="0.2">
      <c r="A13" s="3"/>
      <c r="B13" s="4">
        <v>630</v>
      </c>
      <c r="C13" s="16">
        <v>48.3</v>
      </c>
      <c r="D13" s="17">
        <v>59</v>
      </c>
      <c r="E13" s="18">
        <f t="shared" si="2"/>
        <v>47</v>
      </c>
      <c r="F13" s="4">
        <f t="shared" si="1"/>
        <v>1.2999999999999972</v>
      </c>
      <c r="G13" s="4">
        <f t="shared" si="3"/>
        <v>1.2999999999999972</v>
      </c>
      <c r="K13" s="4">
        <v>630</v>
      </c>
      <c r="L13" s="5">
        <f t="shared" si="0"/>
        <v>67608.297539198305</v>
      </c>
    </row>
    <row r="14" spans="1:12" x14ac:dyDescent="0.2">
      <c r="A14" s="3"/>
      <c r="B14" s="4">
        <v>800</v>
      </c>
      <c r="C14" s="16">
        <v>52</v>
      </c>
      <c r="D14" s="17">
        <v>58</v>
      </c>
      <c r="E14" s="18">
        <f t="shared" si="2"/>
        <v>46</v>
      </c>
      <c r="F14" s="4">
        <f t="shared" si="1"/>
        <v>6</v>
      </c>
      <c r="G14" s="4">
        <f t="shared" si="3"/>
        <v>6</v>
      </c>
      <c r="K14" s="4">
        <v>800</v>
      </c>
      <c r="L14" s="5">
        <f t="shared" si="0"/>
        <v>158489.31924611164</v>
      </c>
    </row>
    <row r="15" spans="1:12" x14ac:dyDescent="0.2">
      <c r="A15" s="3"/>
      <c r="B15" s="4">
        <v>1000</v>
      </c>
      <c r="C15" s="16">
        <v>50.7</v>
      </c>
      <c r="D15" s="17">
        <v>57</v>
      </c>
      <c r="E15" s="18">
        <f t="shared" si="2"/>
        <v>45</v>
      </c>
      <c r="F15" s="4">
        <f t="shared" si="1"/>
        <v>5.7000000000000028</v>
      </c>
      <c r="G15" s="4">
        <f t="shared" si="3"/>
        <v>5.7000000000000028</v>
      </c>
      <c r="K15" s="4">
        <v>1000</v>
      </c>
      <c r="L15" s="5">
        <f t="shared" si="0"/>
        <v>117489.75549395311</v>
      </c>
    </row>
    <row r="16" spans="1:12" x14ac:dyDescent="0.2">
      <c r="A16" s="3"/>
      <c r="B16" s="4">
        <v>1250</v>
      </c>
      <c r="C16" s="16">
        <v>48.9</v>
      </c>
      <c r="D16" s="17">
        <v>54</v>
      </c>
      <c r="E16" s="18">
        <f t="shared" si="2"/>
        <v>42</v>
      </c>
      <c r="F16" s="4">
        <f t="shared" si="1"/>
        <v>6.8999999999999986</v>
      </c>
      <c r="G16" s="4">
        <f t="shared" si="3"/>
        <v>6.8999999999999986</v>
      </c>
      <c r="K16" s="4">
        <v>1250</v>
      </c>
      <c r="L16" s="5">
        <f t="shared" si="0"/>
        <v>77624.711662869129</v>
      </c>
    </row>
    <row r="17" spans="1:12" x14ac:dyDescent="0.2">
      <c r="A17" s="3"/>
      <c r="B17" s="4">
        <v>1600</v>
      </c>
      <c r="C17" s="16">
        <v>45.7</v>
      </c>
      <c r="D17" s="17">
        <v>51</v>
      </c>
      <c r="E17" s="18">
        <f t="shared" si="2"/>
        <v>39</v>
      </c>
      <c r="F17" s="4">
        <f t="shared" si="1"/>
        <v>6.7000000000000028</v>
      </c>
      <c r="G17" s="4">
        <f t="shared" si="3"/>
        <v>6.7000000000000028</v>
      </c>
      <c r="K17" s="4">
        <v>1600</v>
      </c>
      <c r="L17" s="5">
        <f t="shared" si="0"/>
        <v>37153.522909717351</v>
      </c>
    </row>
    <row r="18" spans="1:12" x14ac:dyDescent="0.2">
      <c r="A18" s="3"/>
      <c r="B18" s="4">
        <v>2000</v>
      </c>
      <c r="C18" s="16">
        <v>44.3</v>
      </c>
      <c r="D18" s="17">
        <v>48</v>
      </c>
      <c r="E18" s="18">
        <f t="shared" si="2"/>
        <v>36</v>
      </c>
      <c r="F18" s="4">
        <f t="shared" si="1"/>
        <v>8.2999999999999972</v>
      </c>
      <c r="G18" s="4">
        <f t="shared" si="3"/>
        <v>8.2999999999999972</v>
      </c>
      <c r="K18" s="4">
        <v>2000</v>
      </c>
      <c r="L18" s="5">
        <f t="shared" si="0"/>
        <v>26915.348039269167</v>
      </c>
    </row>
    <row r="19" spans="1:12" x14ac:dyDescent="0.2">
      <c r="A19" s="3"/>
      <c r="B19" s="4">
        <v>2500</v>
      </c>
      <c r="C19" s="16">
        <v>40.9</v>
      </c>
      <c r="D19" s="17">
        <v>45</v>
      </c>
      <c r="E19" s="18">
        <f t="shared" si="2"/>
        <v>33</v>
      </c>
      <c r="F19" s="4">
        <f t="shared" si="1"/>
        <v>7.8999999999999986</v>
      </c>
      <c r="G19" s="4">
        <f t="shared" si="3"/>
        <v>7.8999999999999986</v>
      </c>
      <c r="K19" s="4">
        <v>2500</v>
      </c>
      <c r="L19" s="5">
        <f t="shared" si="0"/>
        <v>12302.687708123816</v>
      </c>
    </row>
    <row r="20" spans="1:12" x14ac:dyDescent="0.2">
      <c r="A20" s="3"/>
      <c r="B20" s="4">
        <v>3150</v>
      </c>
      <c r="C20" s="16">
        <v>40.799999999999997</v>
      </c>
      <c r="D20" s="17">
        <v>42</v>
      </c>
      <c r="E20" s="18">
        <f t="shared" si="2"/>
        <v>30</v>
      </c>
      <c r="F20" s="4">
        <f t="shared" si="1"/>
        <v>10.799999999999997</v>
      </c>
      <c r="G20" s="4">
        <f t="shared" si="3"/>
        <v>10.799999999999997</v>
      </c>
      <c r="K20" s="6" t="s">
        <v>11</v>
      </c>
      <c r="L20" s="5">
        <f>SUM(L2:L19)</f>
        <v>16677444.055804031</v>
      </c>
    </row>
    <row r="21" spans="1:12" x14ac:dyDescent="0.2">
      <c r="A21" s="3"/>
      <c r="B21" s="4">
        <v>4000</v>
      </c>
      <c r="C21" s="16">
        <v>35.4</v>
      </c>
      <c r="D21" s="23"/>
      <c r="E21" s="23"/>
      <c r="F21" s="23"/>
      <c r="G21" s="23"/>
    </row>
    <row r="22" spans="1:12" x14ac:dyDescent="0.2">
      <c r="A22" s="3"/>
      <c r="B22" s="4">
        <v>5000</v>
      </c>
      <c r="C22" s="16">
        <v>26.6</v>
      </c>
      <c r="D22" s="23"/>
      <c r="E22" s="23"/>
      <c r="F22" s="24"/>
      <c r="G22" s="23"/>
    </row>
    <row r="23" spans="1:12" x14ac:dyDescent="0.2">
      <c r="E23" s="4">
        <v>12</v>
      </c>
      <c r="F23" s="3"/>
      <c r="G23" s="4">
        <f>SUM(G5:G20)</f>
        <v>132.09999999999997</v>
      </c>
      <c r="K23" s="21" t="s">
        <v>10</v>
      </c>
      <c r="L23" s="22">
        <f>10*LOG10(L20)-15-$F$26</f>
        <v>9.2212949249377942</v>
      </c>
    </row>
    <row r="24" spans="1:12" ht="63.75" x14ac:dyDescent="0.2">
      <c r="E24" s="25" t="s">
        <v>8</v>
      </c>
      <c r="F24" s="3"/>
      <c r="G24" s="26" t="s">
        <v>0</v>
      </c>
    </row>
    <row r="26" spans="1:12" x14ac:dyDescent="0.2">
      <c r="E26" s="20" t="s">
        <v>7</v>
      </c>
      <c r="F26" s="20">
        <f>$E$12</f>
        <v>48</v>
      </c>
    </row>
  </sheetData>
  <phoneticPr fontId="1" type="noConversion"/>
  <pageMargins left="0.75" right="0.75" top="1" bottom="1" header="0.4921259845" footer="0.4921259845"/>
  <pageSetup paperSize="9" orientation="portrait" verticalDpi="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 sizeWithCells="1">
              <from>
                <xdr:col>8</xdr:col>
                <xdr:colOff>590550</xdr:colOff>
                <xdr:row>23</xdr:row>
                <xdr:rowOff>190500</xdr:rowOff>
              </from>
              <to>
                <xdr:col>13</xdr:col>
                <xdr:colOff>590550</xdr:colOff>
                <xdr:row>24</xdr:row>
                <xdr:rowOff>28575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Impact Sound Insulation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Negreira</dc:creator>
  <cp:lastModifiedBy>Juan Negreira Montero</cp:lastModifiedBy>
  <dcterms:created xsi:type="dcterms:W3CDTF">2010-11-23T12:50:02Z</dcterms:created>
  <dcterms:modified xsi:type="dcterms:W3CDTF">2017-04-27T07:29:15Z</dcterms:modified>
</cp:coreProperties>
</file>